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3640" windowHeight="10035"/>
  </bookViews>
  <sheets>
    <sheet name=" 2014" sheetId="1" r:id="rId1"/>
  </sheets>
  <calcPr calcId="125725"/>
</workbook>
</file>

<file path=xl/calcChain.xml><?xml version="1.0" encoding="utf-8"?>
<calcChain xmlns="http://schemas.openxmlformats.org/spreadsheetml/2006/main">
  <c r="F28" i="1"/>
  <c r="G28" s="1"/>
  <c r="E18"/>
  <c r="E12"/>
  <c r="E8"/>
  <c r="D5"/>
  <c r="E6" s="1"/>
  <c r="E4"/>
  <c r="E19" l="1"/>
  <c r="E14"/>
  <c r="E16" s="1"/>
  <c r="E7"/>
  <c r="E11"/>
  <c r="E10"/>
  <c r="E9"/>
  <c r="E5" l="1"/>
  <c r="E24"/>
  <c r="E25" s="1"/>
  <c r="E23" l="1"/>
  <c r="E13"/>
  <c r="E15" s="1"/>
</calcChain>
</file>

<file path=xl/sharedStrings.xml><?xml version="1.0" encoding="utf-8"?>
<sst xmlns="http://schemas.openxmlformats.org/spreadsheetml/2006/main" count="47" uniqueCount="47">
  <si>
    <t>D</t>
  </si>
  <si>
    <t>E</t>
  </si>
  <si>
    <t>F</t>
  </si>
  <si>
    <t>Wynagrodzenie brutto</t>
  </si>
  <si>
    <t>Koszt zakwaterowania</t>
  </si>
  <si>
    <t>Podstawa wymiaru składek na ub. Społeczne</t>
  </si>
  <si>
    <t>239,13+470</t>
  </si>
  <si>
    <t>Składki na ubez. Społ. Finansowane przez pracownika:</t>
  </si>
  <si>
    <t>SUMA(E6:E8)</t>
  </si>
  <si>
    <t>Składki na ubez społ odliczane od dochodu</t>
  </si>
  <si>
    <t>E1*$C$4%</t>
  </si>
  <si>
    <t>emerytalna 9,76%</t>
  </si>
  <si>
    <t>E3*$C$6%</t>
  </si>
  <si>
    <t>rentowa 1,5%</t>
  </si>
  <si>
    <t>E3*$C$7%</t>
  </si>
  <si>
    <t>chorobowa 2,45%</t>
  </si>
  <si>
    <t>E3*$C$8%</t>
  </si>
  <si>
    <t>rentowa 6,5%</t>
  </si>
  <si>
    <t>E3*6,5%</t>
  </si>
  <si>
    <t>wypadkowa 1,93%</t>
  </si>
  <si>
    <t>E3*$C$10%</t>
  </si>
  <si>
    <t>FGŚP+FP   0,10 + 2,45</t>
  </si>
  <si>
    <t>E3*$C$11%</t>
  </si>
  <si>
    <t>Podstawa wymiaru skł. Na ub. Zdrowotne</t>
  </si>
  <si>
    <t>E3-E4</t>
  </si>
  <si>
    <t>Podst wym skl na ub zdrow. Pomniejszająca zalczkę</t>
  </si>
  <si>
    <t>E1-E5</t>
  </si>
  <si>
    <t>skła. Na ubez zdrowotne do pobrania 9%</t>
  </si>
  <si>
    <t>E12*$C$14%</t>
  </si>
  <si>
    <t>skła. Na ubezp. Zdrow. Do odliczenia od podatku 7,75%</t>
  </si>
  <si>
    <t>E13*$C$15%</t>
  </si>
  <si>
    <t>Składk. Zd. Zmniejszona do podstawy zaliczki na PDOF</t>
  </si>
  <si>
    <t>koszty uzyskania przychodu</t>
  </si>
  <si>
    <t>D17</t>
  </si>
  <si>
    <t>podstawa obliczenia zaliczki na pod dochodowy</t>
  </si>
  <si>
    <t>ZAOKR.DO.CAŁK(E1-E5-E17)</t>
  </si>
  <si>
    <t>Zaliczka na PDOF</t>
  </si>
  <si>
    <t>zaliczka na pod doch przed odliczeniem składki zd.</t>
  </si>
  <si>
    <t>zaliczka na pod doch do pobrania zaokraglona</t>
  </si>
  <si>
    <t>Kwota do wypłaty</t>
  </si>
  <si>
    <t>E1-E4-E16-E21</t>
  </si>
  <si>
    <t xml:space="preserve">Składki obciązajace pracodawcę </t>
  </si>
  <si>
    <t>E6+E9+E10+E11</t>
  </si>
  <si>
    <t>razem koszt pracodawcy</t>
  </si>
  <si>
    <t>E1+E23</t>
  </si>
  <si>
    <t xml:space="preserve">Dni pracy </t>
  </si>
  <si>
    <t>Dni Przepracowane</t>
  </si>
</sst>
</file>

<file path=xl/styles.xml><?xml version="1.0" encoding="utf-8"?>
<styleSheet xmlns="http://schemas.openxmlformats.org/spreadsheetml/2006/main">
  <fonts count="5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2" borderId="0" xfId="0" applyFont="1" applyFill="1"/>
    <xf numFmtId="2" fontId="1" fillId="2" borderId="0" xfId="0" applyNumberFormat="1" applyFont="1" applyFill="1"/>
    <xf numFmtId="0" fontId="2" fillId="3" borderId="0" xfId="0" applyFont="1" applyFill="1"/>
    <xf numFmtId="4" fontId="3" fillId="0" borderId="0" xfId="0" applyNumberFormat="1" applyFont="1"/>
    <xf numFmtId="2" fontId="1" fillId="0" borderId="0" xfId="0" applyNumberFormat="1" applyFont="1" applyAlignment="1">
      <alignment horizontal="right"/>
    </xf>
    <xf numFmtId="0" fontId="4" fillId="0" borderId="0" xfId="0" applyFont="1"/>
    <xf numFmtId="4" fontId="1" fillId="0" borderId="0" xfId="0" applyNumberFormat="1" applyFont="1"/>
    <xf numFmtId="0" fontId="1" fillId="4" borderId="0" xfId="0" applyFont="1" applyFill="1"/>
    <xf numFmtId="4" fontId="1" fillId="5" borderId="0" xfId="0" applyNumberFormat="1" applyFont="1" applyFill="1"/>
    <xf numFmtId="0" fontId="1" fillId="0" borderId="0" xfId="0" applyFont="1" applyFill="1"/>
    <xf numFmtId="4" fontId="1" fillId="0" borderId="0" xfId="0" applyNumberFormat="1" applyFont="1" applyFill="1"/>
    <xf numFmtId="4" fontId="3" fillId="5" borderId="0" xfId="0" applyNumberFormat="1" applyFont="1" applyFill="1"/>
    <xf numFmtId="4" fontId="1" fillId="4" borderId="0" xfId="0" applyNumberFormat="1" applyFont="1" applyFill="1"/>
    <xf numFmtId="2" fontId="1" fillId="0" borderId="0" xfId="0" applyNumberFormat="1" applyFont="1"/>
    <xf numFmtId="0" fontId="1" fillId="0" borderId="0" xfId="0" applyFont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8"/>
  <sheetViews>
    <sheetView tabSelected="1" zoomScaleNormal="100" workbookViewId="0">
      <selection activeCell="C28" sqref="C28:C29"/>
    </sheetView>
  </sheetViews>
  <sheetFormatPr defaultRowHeight="15"/>
  <cols>
    <col min="1" max="1" width="3.125" style="1" customWidth="1"/>
    <col min="2" max="2" width="3.625" style="1" customWidth="1"/>
    <col min="3" max="3" width="48.375" style="1" customWidth="1"/>
    <col min="4" max="4" width="9" style="1"/>
    <col min="5" max="5" width="10" style="15" customWidth="1"/>
    <col min="6" max="6" width="28" style="1" customWidth="1"/>
    <col min="7" max="16384" width="9" style="1"/>
  </cols>
  <sheetData>
    <row r="1" spans="1:7">
      <c r="C1" s="2"/>
      <c r="D1" s="2" t="s">
        <v>0</v>
      </c>
      <c r="E1" s="3" t="s">
        <v>1</v>
      </c>
      <c r="F1" s="2" t="s">
        <v>2</v>
      </c>
    </row>
    <row r="2" spans="1:7">
      <c r="A2" s="2">
        <v>1</v>
      </c>
      <c r="B2" s="1">
        <v>1</v>
      </c>
      <c r="C2" s="1" t="s">
        <v>3</v>
      </c>
      <c r="D2" s="4"/>
      <c r="E2" s="5">
        <v>239.13</v>
      </c>
      <c r="F2" s="6">
        <v>239.13</v>
      </c>
    </row>
    <row r="3" spans="1:7">
      <c r="A3" s="2">
        <v>2</v>
      </c>
      <c r="C3" s="1" t="s">
        <v>4</v>
      </c>
      <c r="E3" s="7">
        <v>470</v>
      </c>
      <c r="F3" s="6">
        <v>470</v>
      </c>
    </row>
    <row r="4" spans="1:7">
      <c r="A4" s="2">
        <v>3</v>
      </c>
      <c r="B4" s="1">
        <v>2</v>
      </c>
      <c r="C4" s="1" t="s">
        <v>5</v>
      </c>
      <c r="D4" s="4"/>
      <c r="E4" s="5">
        <f>239.13+470</f>
        <v>709.13</v>
      </c>
      <c r="F4" s="6" t="s">
        <v>6</v>
      </c>
      <c r="G4" s="8"/>
    </row>
    <row r="5" spans="1:7">
      <c r="A5" s="2">
        <v>4</v>
      </c>
      <c r="B5" s="1">
        <v>3</v>
      </c>
      <c r="C5" s="9" t="s">
        <v>7</v>
      </c>
      <c r="D5" s="4">
        <f>SUM(D7:D9)</f>
        <v>13.71</v>
      </c>
      <c r="E5" s="10">
        <f t="shared" ref="E5:F5" si="0">SUM(E7:E9)</f>
        <v>97.221722999999997</v>
      </c>
      <c r="F5" s="6" t="s">
        <v>8</v>
      </c>
    </row>
    <row r="6" spans="1:7">
      <c r="A6" s="2">
        <v>5</v>
      </c>
      <c r="C6" s="9" t="s">
        <v>9</v>
      </c>
      <c r="D6" s="4"/>
      <c r="E6" s="8">
        <f>E2*$D$5%</f>
        <v>32.784723</v>
      </c>
      <c r="F6" s="6" t="s">
        <v>10</v>
      </c>
    </row>
    <row r="7" spans="1:7">
      <c r="A7" s="2">
        <v>6</v>
      </c>
      <c r="C7" s="9" t="s">
        <v>11</v>
      </c>
      <c r="D7" s="4">
        <v>9.76</v>
      </c>
      <c r="E7" s="10">
        <f>E4*$D$7%</f>
        <v>69.21108799999999</v>
      </c>
      <c r="F7" s="6" t="s">
        <v>12</v>
      </c>
    </row>
    <row r="8" spans="1:7">
      <c r="A8" s="2">
        <v>7</v>
      </c>
      <c r="C8" s="9" t="s">
        <v>13</v>
      </c>
      <c r="D8" s="4">
        <v>1.5</v>
      </c>
      <c r="E8" s="10">
        <f>E4*$D$8%</f>
        <v>10.636949999999999</v>
      </c>
      <c r="F8" s="6" t="s">
        <v>14</v>
      </c>
    </row>
    <row r="9" spans="1:7">
      <c r="A9" s="2">
        <v>8</v>
      </c>
      <c r="C9" s="9" t="s">
        <v>15</v>
      </c>
      <c r="D9" s="4">
        <v>2.4500000000000002</v>
      </c>
      <c r="E9" s="10">
        <f>E4*$D$9%</f>
        <v>17.373685000000002</v>
      </c>
      <c r="F9" s="6" t="s">
        <v>16</v>
      </c>
    </row>
    <row r="10" spans="1:7">
      <c r="A10" s="2">
        <v>9</v>
      </c>
      <c r="C10" s="11" t="s">
        <v>17</v>
      </c>
      <c r="D10" s="4">
        <v>6.5</v>
      </c>
      <c r="E10" s="8">
        <f t="shared" ref="E10:F10" si="1">E4*6.5%</f>
        <v>46.093450000000004</v>
      </c>
      <c r="F10" s="6" t="s">
        <v>18</v>
      </c>
    </row>
    <row r="11" spans="1:7">
      <c r="A11" s="2">
        <v>10</v>
      </c>
      <c r="C11" s="1" t="s">
        <v>19</v>
      </c>
      <c r="D11" s="4">
        <v>1.93</v>
      </c>
      <c r="E11" s="12">
        <f>E4*$D$11%</f>
        <v>13.686208999999998</v>
      </c>
      <c r="F11" s="6" t="s">
        <v>20</v>
      </c>
    </row>
    <row r="12" spans="1:7">
      <c r="A12" s="2">
        <v>11</v>
      </c>
      <c r="C12" s="1" t="s">
        <v>21</v>
      </c>
      <c r="D12" s="4">
        <v>2.5499999999999998</v>
      </c>
      <c r="E12" s="8">
        <f>E4*$D$12%</f>
        <v>18.082815</v>
      </c>
      <c r="F12" s="6" t="s">
        <v>22</v>
      </c>
    </row>
    <row r="13" spans="1:7">
      <c r="A13" s="2">
        <v>12</v>
      </c>
      <c r="B13" s="1">
        <v>4</v>
      </c>
      <c r="C13" s="1" t="s">
        <v>23</v>
      </c>
      <c r="D13" s="4"/>
      <c r="E13" s="8">
        <f t="shared" ref="E13:F13" si="2">E4-E5</f>
        <v>611.908277</v>
      </c>
      <c r="F13" s="6" t="s">
        <v>24</v>
      </c>
    </row>
    <row r="14" spans="1:7">
      <c r="A14" s="2">
        <v>13</v>
      </c>
      <c r="C14" s="1" t="s">
        <v>25</v>
      </c>
      <c r="D14" s="4"/>
      <c r="E14" s="8">
        <f>E2-E6</f>
        <v>206.34527700000001</v>
      </c>
      <c r="F14" s="6" t="s">
        <v>26</v>
      </c>
    </row>
    <row r="15" spans="1:7">
      <c r="A15" s="2">
        <v>14</v>
      </c>
      <c r="B15" s="1">
        <v>5</v>
      </c>
      <c r="C15" s="1" t="s">
        <v>27</v>
      </c>
      <c r="D15" s="4">
        <v>9</v>
      </c>
      <c r="E15" s="8">
        <f>E13*$D$15%</f>
        <v>55.071744930000001</v>
      </c>
      <c r="F15" s="6" t="s">
        <v>28</v>
      </c>
    </row>
    <row r="16" spans="1:7">
      <c r="A16" s="2">
        <v>15</v>
      </c>
      <c r="B16" s="1">
        <v>6</v>
      </c>
      <c r="C16" s="1" t="s">
        <v>29</v>
      </c>
      <c r="D16" s="4">
        <v>7.75</v>
      </c>
      <c r="E16" s="8">
        <f>E14*$D$16%</f>
        <v>15.991758967500001</v>
      </c>
      <c r="F16" s="6" t="s">
        <v>30</v>
      </c>
      <c r="G16" s="8"/>
    </row>
    <row r="17" spans="1:7">
      <c r="A17" s="2">
        <v>16</v>
      </c>
      <c r="C17" s="1" t="s">
        <v>31</v>
      </c>
      <c r="D17" s="4"/>
      <c r="E17" s="10">
        <v>18</v>
      </c>
      <c r="F17" s="6">
        <v>18</v>
      </c>
    </row>
    <row r="18" spans="1:7">
      <c r="A18" s="2">
        <v>17</v>
      </c>
      <c r="B18" s="1">
        <v>7</v>
      </c>
      <c r="C18" s="1" t="s">
        <v>32</v>
      </c>
      <c r="D18" s="4">
        <v>111.25</v>
      </c>
      <c r="E18" s="8">
        <f>D18</f>
        <v>111.25</v>
      </c>
      <c r="F18" s="6" t="s">
        <v>33</v>
      </c>
    </row>
    <row r="19" spans="1:7">
      <c r="A19" s="2">
        <v>18</v>
      </c>
      <c r="B19" s="1">
        <v>8</v>
      </c>
      <c r="C19" s="1" t="s">
        <v>34</v>
      </c>
      <c r="D19" s="4"/>
      <c r="E19" s="5">
        <f>INT(E2-E6-E18)</f>
        <v>95</v>
      </c>
      <c r="F19" s="6" t="s">
        <v>35</v>
      </c>
    </row>
    <row r="20" spans="1:7">
      <c r="A20" s="2">
        <v>19</v>
      </c>
      <c r="C20" s="1" t="s">
        <v>36</v>
      </c>
      <c r="D20" s="4"/>
      <c r="E20" s="13">
        <v>0</v>
      </c>
      <c r="F20" s="6">
        <v>0</v>
      </c>
    </row>
    <row r="21" spans="1:7">
      <c r="A21" s="2">
        <v>20</v>
      </c>
      <c r="B21" s="1">
        <v>9</v>
      </c>
      <c r="C21" s="1" t="s">
        <v>37</v>
      </c>
      <c r="D21" s="4">
        <v>46.33</v>
      </c>
      <c r="E21" s="14">
        <v>0</v>
      </c>
      <c r="F21" s="6">
        <v>0</v>
      </c>
    </row>
    <row r="22" spans="1:7">
      <c r="A22" s="2">
        <v>21</v>
      </c>
      <c r="B22" s="1">
        <v>10</v>
      </c>
      <c r="C22" s="1" t="s">
        <v>38</v>
      </c>
      <c r="D22" s="4"/>
      <c r="E22" s="8">
        <v>0</v>
      </c>
      <c r="F22" s="6">
        <v>0</v>
      </c>
      <c r="G22" s="8"/>
    </row>
    <row r="23" spans="1:7">
      <c r="A23" s="2">
        <v>22</v>
      </c>
      <c r="B23" s="1">
        <v>11</v>
      </c>
      <c r="C23" s="1" t="s">
        <v>39</v>
      </c>
      <c r="D23" s="4"/>
      <c r="E23" s="5">
        <f>E2-E5-E17-E22</f>
        <v>123.908277</v>
      </c>
      <c r="F23" s="6" t="s">
        <v>40</v>
      </c>
    </row>
    <row r="24" spans="1:7">
      <c r="A24" s="2">
        <v>23</v>
      </c>
      <c r="B24" s="1">
        <v>12</v>
      </c>
      <c r="C24" s="1" t="s">
        <v>41</v>
      </c>
      <c r="D24" s="4"/>
      <c r="E24" s="8">
        <f t="shared" ref="E24:F24" si="3">E7+E10+E11+E12</f>
        <v>147.07356200000001</v>
      </c>
      <c r="F24" s="6" t="s">
        <v>42</v>
      </c>
    </row>
    <row r="25" spans="1:7">
      <c r="A25" s="2">
        <v>24</v>
      </c>
      <c r="B25" s="1">
        <v>13</v>
      </c>
      <c r="C25" s="1" t="s">
        <v>43</v>
      </c>
      <c r="D25" s="4"/>
      <c r="E25" s="8">
        <f>E2+E24</f>
        <v>386.20356200000003</v>
      </c>
      <c r="F25" s="6" t="s">
        <v>44</v>
      </c>
    </row>
    <row r="26" spans="1:7">
      <c r="E26" s="1"/>
      <c r="F26" s="15"/>
    </row>
    <row r="27" spans="1:7">
      <c r="D27" s="16" t="s">
        <v>45</v>
      </c>
      <c r="E27" s="1">
        <v>23</v>
      </c>
      <c r="F27" s="1">
        <v>500</v>
      </c>
    </row>
    <row r="28" spans="1:7">
      <c r="D28" s="1" t="s">
        <v>46</v>
      </c>
      <c r="E28" s="1">
        <v>11</v>
      </c>
      <c r="F28" s="8">
        <f>F27/E27</f>
        <v>21.739130434782609</v>
      </c>
      <c r="G28" s="10">
        <f>F28*E28</f>
        <v>239.13043478260869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 2014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JC</cp:lastModifiedBy>
  <dcterms:created xsi:type="dcterms:W3CDTF">2014-08-29T22:47:03Z</dcterms:created>
  <dcterms:modified xsi:type="dcterms:W3CDTF">2014-08-29T22:47:52Z</dcterms:modified>
</cp:coreProperties>
</file>